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<sst xmlns="http://schemas.openxmlformats.org/spreadsheetml/2006/main" count="237" uniqueCount="106">
  <si>
    <t>Cod tip decont</t>
  </si>
  <si>
    <t>Descriere</t>
  </si>
  <si>
    <t>Cod partener</t>
  </si>
  <si>
    <t>Nume partener</t>
  </si>
  <si>
    <t>Nr. contract</t>
  </si>
  <si>
    <t>An contract</t>
  </si>
  <si>
    <t>NHPBR_SPT_CV_MED</t>
  </si>
  <si>
    <t>Decont medicamente Boli rare - incluse conditionat tratament spitalicesc(6.27)</t>
  </si>
  <si>
    <t>IS01</t>
  </si>
  <si>
    <t>SPITALUL CLINIC JUDETEAN DE URGENTA SF. SPIRIDON IASI</t>
  </si>
  <si>
    <t>2022</t>
  </si>
  <si>
    <t>NHP</t>
  </si>
  <si>
    <t>NHPPOLI_AMIL_MED</t>
  </si>
  <si>
    <t>Decont medicamente - 6.5.3 Amiloidoza cu transtiretina</t>
  </si>
  <si>
    <t>NHPSINDROM_IMUP_MED</t>
  </si>
  <si>
    <t>Decont medicamente pentru Sindrom de imunodeficienta primara</t>
  </si>
  <si>
    <t>NHPH_EPIB_MAT</t>
  </si>
  <si>
    <t>Decont materiale sanitare pentru Epidermoliza buloasa</t>
  </si>
  <si>
    <t>NHPORTO_MAT</t>
  </si>
  <si>
    <t>Decont materiale sanitare pentru programul national de ortopedie</t>
  </si>
  <si>
    <t>NHPCARDIO_MAT</t>
  </si>
  <si>
    <t>Decont materiale sanitare pentru programul national de boli cardiovasculare</t>
  </si>
  <si>
    <t>NHPPONCO_MED</t>
  </si>
  <si>
    <t>Decont medicamente pentru programul national de oncologie</t>
  </si>
  <si>
    <t>IS02</t>
  </si>
  <si>
    <t>SPITALUL CLINIC DE URGENTA PENTRU COPII "SF.MARIA" IASI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</si>
  <si>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</si>
  <si>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</si>
  <si>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</si>
  <si>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</si>
  <si>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</si>
  <si>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</si>
  <si>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NHPH_FABRY_MED</t>
  </si>
  <si>
    <t>Decont medicamente pentru Boala Fabry</t>
  </si>
  <si>
    <t>IS11</t>
  </si>
  <si>
    <t>SP. CL. URGENTA  "PROF. DR. N. OBLU" IASI</t>
  </si>
  <si>
    <t>1700</t>
  </si>
  <si>
    <t>NHPDTAIP_RI_MAT</t>
  </si>
  <si>
    <t>Decont materiale sanitare pentru radiologie interventionala</t>
  </si>
  <si>
    <t>NHPNEURO_DI_MED</t>
  </si>
  <si>
    <t>Decont medicamente pentru boli neurologice degenerative/inflamatorii</t>
  </si>
  <si>
    <t>IS12</t>
  </si>
  <si>
    <t>SPITALUL CLINIC DE RECUPERARE IASI</t>
  </si>
  <si>
    <t>NHPNEURO_MED</t>
  </si>
  <si>
    <t>Decont medicamente pentru subprogramul de tratament al sclerozei multiple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</si>
  <si>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</si>
  <si>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</si>
  <si>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</si>
  <si>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</si>
  <si>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</si>
  <si>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</si>
  <si>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</si>
  <si>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IANUARIE 2023</t>
  </si>
  <si>
    <t>MEDICAMENTE PNS</t>
  </si>
  <si>
    <t>MATERIALE SANITARE PNS</t>
  </si>
  <si>
    <t>mii lei</t>
  </si>
  <si>
    <t>DECONT IANUARIE 2023</t>
  </si>
  <si>
    <t>UCRAINA IANUARIE 2023</t>
  </si>
  <si>
    <t>TOTAL DECONT/PNS  IANUARIE 2023</t>
  </si>
  <si>
    <t>ACT.CURENTA IANUARIE 2023</t>
  </si>
  <si>
    <t>TOTAL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</si>
  <si>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</si>
  <si>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</si>
  <si>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</si>
  <si>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</si>
  <si>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</si>
  <si>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</si>
  <si>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</si>
  <si>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</si>
  <si>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</si>
  <si>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</si>
  <si>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</si>
  <si>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</si>
  <si>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</si>
  <si>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</si>
  <si>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</si>
  <si>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</si>
  <si>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</si>
  <si>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</si>
  <si>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</si>
  <si>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</si>
  <si>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</si>
  <si>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</si>
  <si>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</si>
  <si>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</si>
  <si>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</si>
  <si>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</si>
  <si>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</si>
  <si>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</si>
  <si>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</si>
  <si>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</si>
  <si>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</si>
  <si>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</si>
  <si>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</si>
  <si>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</si>
  <si>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</si>
  <si>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</si>
  <si>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</si>
  <si>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</si>
  <si>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IS14</t>
  </si>
  <si>
    <t>SPITAL MUNICIPAL PASCANI</t>
  </si>
  <si>
    <t>UCRAINA  IANUARIE 2023</t>
  </si>
  <si>
    <t>ACT.CURENTA IAN.2023</t>
  </si>
  <si>
    <t>NHPPONCO_MED_CV</t>
  </si>
  <si>
    <t>NHPNEURO_MED_CV</t>
  </si>
  <si>
    <t>Nr. crt.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</si>
</sst>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_);\-#,##0.00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164" fontId="3" fillId="34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2" xfId="0" applyNumberFormat="1" applyBorder="1" applyAlignment="1">
      <alignment horizontal="right" wrapText="1"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3" fillId="34" borderId="12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4" fillId="0" borderId="0" xfId="55" applyFont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4" fillId="0" borderId="15" xfId="55" applyFont="1" applyBorder="1" applyAlignment="1">
      <alignment wrapText="1"/>
      <protection/>
    </xf>
    <xf numFmtId="0" fontId="4" fillId="0" borderId="12" xfId="55" applyFont="1" applyBorder="1" applyAlignment="1">
      <alignment horizontal="right" wrapText="1"/>
      <protection/>
    </xf>
    <xf numFmtId="0" fontId="4" fillId="0" borderId="16" xfId="55" applyFont="1" applyBorder="1" applyAlignment="1">
      <alignment horizontal="right" wrapText="1"/>
      <protection/>
    </xf>
    <xf numFmtId="0" fontId="4" fillId="0" borderId="14" xfId="55" applyFont="1" applyBorder="1" applyAlignment="1">
      <alignment wrapText="1"/>
      <protection/>
    </xf>
    <xf numFmtId="4" fontId="4" fillId="0" borderId="14" xfId="55" applyNumberFormat="1" applyFont="1" applyBorder="1" applyAlignment="1">
      <alignment horizontal="right" wrapText="1"/>
      <protection/>
    </xf>
    <xf numFmtId="4" fontId="4" fillId="0" borderId="0" xfId="55" applyNumberFormat="1" applyFont="1" applyBorder="1" applyAlignment="1">
      <alignment horizontal="right" wrapText="1"/>
      <protection/>
    </xf>
    <xf numFmtId="2" fontId="4" fillId="0" borderId="12" xfId="55" applyNumberFormat="1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7" xfId="55" applyFont="1" applyBorder="1" applyAlignment="1">
      <alignment wrapText="1"/>
      <protection/>
    </xf>
    <xf numFmtId="4" fontId="4" fillId="35" borderId="12" xfId="55" applyNumberFormat="1" applyFont="1" applyFill="1" applyBorder="1" applyAlignment="1">
      <alignment horizontal="right" wrapText="1"/>
      <protection/>
    </xf>
    <xf numFmtId="165" fontId="3" fillId="0" borderId="12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4" fontId="4" fillId="0" borderId="12" xfId="55" applyNumberFormat="1" applyFont="1" applyBorder="1" applyAlignment="1">
      <alignment horizontal="right" wrapText="1"/>
      <protection/>
    </xf>
    <xf numFmtId="0" fontId="3" fillId="0" borderId="12" xfId="55" applyFont="1" applyBorder="1">
      <alignment/>
      <protection/>
    </xf>
    <xf numFmtId="0" fontId="3" fillId="0" borderId="12" xfId="55" applyFont="1" applyBorder="1" applyAlignment="1">
      <alignment horizontal="right"/>
      <protection/>
    </xf>
    <xf numFmtId="4" fontId="3" fillId="0" borderId="12" xfId="55" applyNumberFormat="1" applyFont="1" applyBorder="1">
      <alignment/>
      <protection/>
    </xf>
    <xf numFmtId="164" fontId="3" fillId="0" borderId="12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4" fillId="0" borderId="0" xfId="55" applyFont="1" applyBorder="1" applyAlignment="1">
      <alignment horizontal="right"/>
      <protection/>
    </xf>
    <xf numFmtId="4" fontId="4" fillId="0" borderId="0" xfId="55" applyNumberFormat="1" applyFont="1">
      <alignment/>
      <protection/>
    </xf>
    <xf numFmtId="0" fontId="2" fillId="34" borderId="14" xfId="55" applyFont="1" applyFill="1" applyBorder="1" applyAlignment="1">
      <alignment horizontal="center" wrapText="1"/>
      <protection/>
    </xf>
    <xf numFmtId="0" fontId="2" fillId="34" borderId="18" xfId="55" applyFont="1" applyFill="1" applyBorder="1" applyAlignment="1">
      <alignment horizontal="center" wrapText="1"/>
      <protection/>
    </xf>
    <xf numFmtId="0" fontId="3" fillId="34" borderId="18" xfId="55" applyFont="1" applyFill="1" applyBorder="1" applyAlignment="1">
      <alignment horizontal="center" wrapText="1"/>
      <protection/>
    </xf>
    <xf numFmtId="0" fontId="4" fillId="0" borderId="12" xfId="55" applyFont="1" applyBorder="1">
      <alignment/>
      <protection/>
    </xf>
    <xf numFmtId="4" fontId="4" fillId="0" borderId="12" xfId="55" applyNumberFormat="1" applyFont="1" applyBorder="1" applyAlignment="1">
      <alignment/>
      <protection/>
    </xf>
    <xf numFmtId="4" fontId="4" fillId="0" borderId="12" xfId="55" applyNumberFormat="1" applyFont="1" applyBorder="1">
      <alignment/>
      <protection/>
    </xf>
    <xf numFmtId="164" fontId="4" fillId="0" borderId="0" xfId="55" applyNumberFormat="1" applyFont="1">
      <alignment/>
      <protection/>
    </xf>
    <xf numFmtId="166" fontId="3" fillId="0" borderId="12" xfId="55" applyNumberFormat="1" applyFont="1" applyBorder="1" applyAlignment="1">
      <alignment wrapText="1"/>
      <protection/>
    </xf>
    <xf numFmtId="0" fontId="3" fillId="0" borderId="19" xfId="55" applyFont="1" applyBorder="1">
      <alignment/>
      <protection/>
    </xf>
    <xf numFmtId="4" fontId="3" fillId="0" borderId="12" xfId="55" applyNumberFormat="1" applyFont="1" applyBorder="1" applyAlignment="1">
      <alignment horizontal="right"/>
      <protection/>
    </xf>
    <xf numFmtId="166" fontId="3" fillId="0" borderId="12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4" fillId="0" borderId="0" xfId="55" applyFont="1" applyBorder="1">
      <alignment/>
      <protection/>
    </xf>
    <xf numFmtId="4" fontId="4" fillId="0" borderId="0" xfId="55" applyNumberFormat="1" applyFont="1" applyBorder="1" applyAlignment="1">
      <alignment horizontal="right"/>
      <protection/>
    </xf>
    <xf numFmtId="166" fontId="3" fillId="0" borderId="0" xfId="55" applyNumberFormat="1" applyFont="1">
      <alignment/>
      <protection/>
    </xf>
    <xf numFmtId="0" fontId="4" fillId="0" borderId="20" xfId="55" applyFont="1" applyBorder="1">
      <alignment/>
      <protection/>
    </xf>
    <xf numFmtId="0" fontId="3" fillId="0" borderId="0" xfId="55" applyFont="1" applyBorder="1">
      <alignment/>
      <protection/>
    </xf>
    <xf numFmtId="166" fontId="3" fillId="34" borderId="12" xfId="55" applyNumberFormat="1" applyFont="1" applyFill="1" applyBorder="1" applyAlignment="1">
      <alignment horizontal="center" wrapText="1"/>
      <protection/>
    </xf>
    <xf numFmtId="0" fontId="4" fillId="0" borderId="12" xfId="55" applyFont="1" applyBorder="1" applyAlignment="1">
      <alignment horizontal="left" wrapText="1"/>
      <protection/>
    </xf>
    <xf numFmtId="4" fontId="0" fillId="0" borderId="12" xfId="0" applyNumberForma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2" fillId="34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tabSelected="1" zoomScalePageLayoutView="0" workbookViewId="0" topLeftCell="A4">
      <selection activeCell="J32" sqref="J32"/>
    </sheetView>
  </sheetViews>
  <sheetFormatPr defaultColWidth="9.140625" defaultRowHeight="12.75" outlineLevelCol="1"/>
  <cols>
    <col min="1" max="1" width="4.57421875" style="0" customWidth="1"/>
    <col min="2" max="2" width="6.140625" style="0" customWidth="1"/>
    <col min="3" max="3" width="35.28125" style="0" customWidth="1"/>
    <col min="4" max="4" width="24.57421875" style="0" customWidth="1"/>
    <col min="5" max="5" width="31.421875" style="0" customWidth="1"/>
    <col min="6" max="6" width="12.8515625" style="0" hidden="1" customWidth="1" outlineLevel="1"/>
    <col min="7" max="7" width="11.7109375" style="0" hidden="1" customWidth="1" outlineLevel="1"/>
    <col min="8" max="8" width="12.8515625" style="0" customWidth="1" collapsed="1"/>
    <col min="9" max="9" width="12.8515625" style="0" customWidth="1"/>
    <col min="10" max="10" width="10.8515625" style="0" customWidth="1"/>
  </cols>
  <sheetData>
    <row r="3" ht="12.75">
      <c r="B3" s="13" t="s">
        <v>52</v>
      </c>
    </row>
    <row r="5" ht="12.75">
      <c r="A5" s="13" t="s">
        <v>53</v>
      </c>
    </row>
    <row r="6" spans="1:10" s="2" customFormat="1" ht="48">
      <c r="A6" s="73" t="s">
        <v>105</v>
      </c>
      <c r="B6" s="3" t="s">
        <v>2</v>
      </c>
      <c r="C6" s="1" t="s">
        <v>3</v>
      </c>
      <c r="D6" s="1" t="s">
        <v>0</v>
      </c>
      <c r="E6" s="1" t="s">
        <v>1</v>
      </c>
      <c r="F6" s="7" t="s">
        <v>56</v>
      </c>
      <c r="G6" s="7" t="s">
        <v>57</v>
      </c>
      <c r="H6" s="7" t="s">
        <v>59</v>
      </c>
      <c r="I6" s="7" t="s">
        <v>58</v>
      </c>
      <c r="J6" s="8" t="s">
        <v>55</v>
      </c>
    </row>
    <row r="7" spans="1:10" s="2" customFormat="1" ht="25.5" customHeight="1">
      <c r="A7" s="4">
        <v>1</v>
      </c>
      <c r="B7" s="5" t="s">
        <v>41</v>
      </c>
      <c r="C7" s="6" t="s">
        <v>42</v>
      </c>
      <c r="D7" s="6" t="s">
        <v>39</v>
      </c>
      <c r="E7" s="9" t="s">
        <v>40</v>
      </c>
      <c r="F7" s="11">
        <v>5065.45</v>
      </c>
      <c r="G7" s="4"/>
      <c r="H7" s="68">
        <f>F7-G7</f>
        <v>5065.45</v>
      </c>
      <c r="I7" s="68">
        <f>H7+H8+H9+H10+H11</f>
        <v>605598.67</v>
      </c>
      <c r="J7" s="72">
        <f>I7/1000</f>
        <v>605.5986700000001</v>
      </c>
    </row>
    <row r="8" spans="1:10" s="2" customFormat="1" ht="25.5" customHeight="1">
      <c r="A8" s="4">
        <v>2</v>
      </c>
      <c r="B8" s="5" t="s">
        <v>8</v>
      </c>
      <c r="C8" s="6" t="s">
        <v>9</v>
      </c>
      <c r="D8" s="6" t="s">
        <v>14</v>
      </c>
      <c r="E8" s="9" t="s">
        <v>15</v>
      </c>
      <c r="F8" s="11">
        <v>39278.96</v>
      </c>
      <c r="G8" s="4"/>
      <c r="H8" s="68">
        <f aca="true" t="shared" si="0" ref="H8:H21">F8-G8</f>
        <v>39278.96</v>
      </c>
      <c r="I8" s="4"/>
      <c r="J8" s="72"/>
    </row>
    <row r="9" spans="1:10" s="2" customFormat="1" ht="25.5" customHeight="1">
      <c r="A9" s="4">
        <v>3</v>
      </c>
      <c r="B9" s="5" t="s">
        <v>30</v>
      </c>
      <c r="C9" s="6" t="s">
        <v>31</v>
      </c>
      <c r="D9" s="6" t="s">
        <v>28</v>
      </c>
      <c r="E9" s="9" t="s">
        <v>29</v>
      </c>
      <c r="F9" s="11">
        <v>122771.13</v>
      </c>
      <c r="G9" s="4"/>
      <c r="H9" s="68">
        <f t="shared" si="0"/>
        <v>122771.13</v>
      </c>
      <c r="I9" s="4"/>
      <c r="J9" s="72"/>
    </row>
    <row r="10" spans="1:10" s="2" customFormat="1" ht="25.5" customHeight="1">
      <c r="A10" s="4">
        <v>4</v>
      </c>
      <c r="B10" s="5" t="s">
        <v>30</v>
      </c>
      <c r="C10" s="6" t="s">
        <v>31</v>
      </c>
      <c r="D10" s="6" t="s">
        <v>32</v>
      </c>
      <c r="E10" s="9" t="s">
        <v>33</v>
      </c>
      <c r="F10" s="11">
        <v>106986.88</v>
      </c>
      <c r="G10" s="4"/>
      <c r="H10" s="68">
        <f t="shared" si="0"/>
        <v>106986.88</v>
      </c>
      <c r="I10" s="4"/>
      <c r="J10" s="72"/>
    </row>
    <row r="11" spans="1:10" s="2" customFormat="1" ht="25.5" customHeight="1">
      <c r="A11" s="4">
        <v>5</v>
      </c>
      <c r="B11" s="5" t="s">
        <v>8</v>
      </c>
      <c r="C11" s="6" t="s">
        <v>9</v>
      </c>
      <c r="D11" s="6" t="s">
        <v>12</v>
      </c>
      <c r="E11" s="9" t="s">
        <v>13</v>
      </c>
      <c r="F11" s="11">
        <v>331496.25</v>
      </c>
      <c r="G11" s="4"/>
      <c r="H11" s="68">
        <f t="shared" si="0"/>
        <v>331496.25</v>
      </c>
      <c r="I11" s="4"/>
      <c r="J11" s="72"/>
    </row>
    <row r="12" spans="1:10" s="2" customFormat="1" ht="25.5" customHeight="1">
      <c r="A12" s="4">
        <v>6</v>
      </c>
      <c r="B12" s="5" t="s">
        <v>41</v>
      </c>
      <c r="C12" s="6" t="s">
        <v>42</v>
      </c>
      <c r="D12" s="6" t="s">
        <v>43</v>
      </c>
      <c r="E12" s="9" t="s">
        <v>44</v>
      </c>
      <c r="F12" s="11">
        <v>758768.71</v>
      </c>
      <c r="G12" s="4"/>
      <c r="H12" s="68">
        <f t="shared" si="0"/>
        <v>758768.71</v>
      </c>
      <c r="I12" s="68">
        <f>H12</f>
        <v>758768.71</v>
      </c>
      <c r="J12" s="72">
        <f>I12/1000</f>
        <v>758.7687099999999</v>
      </c>
    </row>
    <row r="13" spans="1:10" s="2" customFormat="1" ht="25.5" customHeight="1">
      <c r="A13" s="4">
        <v>7</v>
      </c>
      <c r="B13" s="5" t="s">
        <v>47</v>
      </c>
      <c r="C13" s="6" t="s">
        <v>48</v>
      </c>
      <c r="D13" s="6" t="s">
        <v>22</v>
      </c>
      <c r="E13" s="9" t="s">
        <v>23</v>
      </c>
      <c r="F13" s="11">
        <v>4552956.79</v>
      </c>
      <c r="G13" s="4">
        <v>27738.53</v>
      </c>
      <c r="H13" s="68">
        <f t="shared" si="0"/>
        <v>4525218.26</v>
      </c>
      <c r="I13" s="68">
        <f>H13+H14+H15+H16</f>
        <v>5473402.73</v>
      </c>
      <c r="J13" s="72">
        <f>I13/1000</f>
        <v>5473.402730000001</v>
      </c>
    </row>
    <row r="14" spans="1:10" s="2" customFormat="1" ht="25.5" customHeight="1">
      <c r="A14" s="4">
        <v>8</v>
      </c>
      <c r="B14" s="5" t="s">
        <v>45</v>
      </c>
      <c r="C14" s="6" t="s">
        <v>46</v>
      </c>
      <c r="D14" s="6" t="s">
        <v>22</v>
      </c>
      <c r="E14" s="9" t="s">
        <v>23</v>
      </c>
      <c r="F14" s="11">
        <v>691823.66</v>
      </c>
      <c r="G14" s="4"/>
      <c r="H14" s="68">
        <f t="shared" si="0"/>
        <v>691823.66</v>
      </c>
      <c r="I14" s="4"/>
      <c r="J14" s="72"/>
    </row>
    <row r="15" spans="1:10" s="2" customFormat="1" ht="25.5" customHeight="1">
      <c r="A15" s="4">
        <v>9</v>
      </c>
      <c r="B15" s="5" t="s">
        <v>24</v>
      </c>
      <c r="C15" s="6" t="s">
        <v>25</v>
      </c>
      <c r="D15" s="6" t="s">
        <v>22</v>
      </c>
      <c r="E15" s="9" t="s">
        <v>23</v>
      </c>
      <c r="F15" s="11">
        <v>3115.66</v>
      </c>
      <c r="G15" s="4">
        <v>807.29</v>
      </c>
      <c r="H15" s="68">
        <f t="shared" si="0"/>
        <v>2308.37</v>
      </c>
      <c r="I15" s="4"/>
      <c r="J15" s="72"/>
    </row>
    <row r="16" spans="1:10" s="2" customFormat="1" ht="25.5" customHeight="1">
      <c r="A16" s="4">
        <v>10</v>
      </c>
      <c r="B16" s="5" t="s">
        <v>50</v>
      </c>
      <c r="C16" s="6" t="s">
        <v>51</v>
      </c>
      <c r="D16" s="6" t="s">
        <v>22</v>
      </c>
      <c r="E16" s="9" t="s">
        <v>23</v>
      </c>
      <c r="F16" s="11">
        <v>272854.1</v>
      </c>
      <c r="G16" s="4">
        <v>18801.66</v>
      </c>
      <c r="H16" s="68">
        <f t="shared" si="0"/>
        <v>254052.43999999997</v>
      </c>
      <c r="I16" s="4"/>
      <c r="J16" s="72"/>
    </row>
    <row r="17" spans="1:10" s="2" customFormat="1" ht="25.5" customHeight="1">
      <c r="A17" s="4">
        <v>11</v>
      </c>
      <c r="B17" s="5" t="s">
        <v>47</v>
      </c>
      <c r="C17" s="6" t="s">
        <v>48</v>
      </c>
      <c r="D17" s="71" t="s">
        <v>103</v>
      </c>
      <c r="E17" s="9" t="s">
        <v>23</v>
      </c>
      <c r="F17" s="11">
        <v>5063074.9</v>
      </c>
      <c r="G17" s="4"/>
      <c r="H17" s="68">
        <f t="shared" si="0"/>
        <v>5063074.9</v>
      </c>
      <c r="I17" s="68">
        <f>H17+H18+H19</f>
        <v>5927255.090000001</v>
      </c>
      <c r="J17" s="72">
        <f>I17/1000</f>
        <v>5927.255090000001</v>
      </c>
    </row>
    <row r="18" spans="1:10" s="2" customFormat="1" ht="25.5" customHeight="1">
      <c r="A18" s="4">
        <v>12</v>
      </c>
      <c r="B18" s="5" t="s">
        <v>45</v>
      </c>
      <c r="C18" s="6" t="s">
        <v>46</v>
      </c>
      <c r="D18" s="71" t="s">
        <v>103</v>
      </c>
      <c r="E18" s="9" t="s">
        <v>23</v>
      </c>
      <c r="F18" s="11">
        <v>599128.15</v>
      </c>
      <c r="G18" s="4"/>
      <c r="H18" s="68">
        <f t="shared" si="0"/>
        <v>599128.15</v>
      </c>
      <c r="I18" s="68"/>
      <c r="J18" s="72"/>
    </row>
    <row r="19" spans="1:10" s="2" customFormat="1" ht="25.5" customHeight="1">
      <c r="A19" s="4">
        <v>13</v>
      </c>
      <c r="B19" s="5" t="s">
        <v>50</v>
      </c>
      <c r="C19" s="6" t="s">
        <v>51</v>
      </c>
      <c r="D19" s="71" t="s">
        <v>103</v>
      </c>
      <c r="E19" s="9" t="s">
        <v>23</v>
      </c>
      <c r="F19" s="11">
        <v>265052.04</v>
      </c>
      <c r="G19" s="4"/>
      <c r="H19" s="68">
        <f t="shared" si="0"/>
        <v>265052.04</v>
      </c>
      <c r="I19" s="4"/>
      <c r="J19" s="72"/>
    </row>
    <row r="20" spans="1:10" s="2" customFormat="1" ht="25.5" customHeight="1">
      <c r="A20" s="4">
        <v>14</v>
      </c>
      <c r="B20" s="5" t="s">
        <v>8</v>
      </c>
      <c r="C20" s="6" t="s">
        <v>9</v>
      </c>
      <c r="D20" s="6" t="s">
        <v>6</v>
      </c>
      <c r="E20" s="9" t="s">
        <v>7</v>
      </c>
      <c r="F20" s="11">
        <v>2230400.9</v>
      </c>
      <c r="G20" s="4"/>
      <c r="H20" s="68">
        <f t="shared" si="0"/>
        <v>2230400.9</v>
      </c>
      <c r="I20" s="68">
        <f>H20</f>
        <v>2230400.9</v>
      </c>
      <c r="J20" s="72">
        <f>I20/1000</f>
        <v>2230.4009</v>
      </c>
    </row>
    <row r="21" spans="1:10" s="2" customFormat="1" ht="25.5" customHeight="1">
      <c r="A21" s="4">
        <v>15</v>
      </c>
      <c r="B21" s="5" t="s">
        <v>41</v>
      </c>
      <c r="C21" s="6" t="s">
        <v>42</v>
      </c>
      <c r="D21" s="71" t="s">
        <v>104</v>
      </c>
      <c r="E21" s="10" t="s">
        <v>44</v>
      </c>
      <c r="F21" s="11">
        <v>462717.21</v>
      </c>
      <c r="G21" s="4"/>
      <c r="H21" s="68">
        <f t="shared" si="0"/>
        <v>462717.21</v>
      </c>
      <c r="I21" s="68">
        <f>H21</f>
        <v>462717.21</v>
      </c>
      <c r="J21" s="72">
        <f>I21/1000</f>
        <v>462.71721</v>
      </c>
    </row>
    <row r="22" spans="5:10" ht="19.5" customHeight="1">
      <c r="E22" s="70" t="s">
        <v>60</v>
      </c>
      <c r="F22" s="12">
        <f>SUM(F7:F21)</f>
        <v>15505490.790000001</v>
      </c>
      <c r="G22" s="12">
        <f>SUM(G7:G21)</f>
        <v>47347.479999999996</v>
      </c>
      <c r="H22" s="12">
        <f>SUM(H7:H21)</f>
        <v>15458143.310000002</v>
      </c>
      <c r="I22" s="12">
        <f>SUM(I7:I21)</f>
        <v>15458143.310000002</v>
      </c>
      <c r="J22" s="12">
        <f>SUM(J7:J21)</f>
        <v>15458.143310000003</v>
      </c>
    </row>
    <row r="24" ht="12.75">
      <c r="A24" s="13" t="s">
        <v>54</v>
      </c>
    </row>
    <row r="25" spans="1:10" s="2" customFormat="1" ht="48">
      <c r="A25" s="73" t="s">
        <v>105</v>
      </c>
      <c r="B25" s="3" t="s">
        <v>2</v>
      </c>
      <c r="C25" s="1" t="s">
        <v>3</v>
      </c>
      <c r="D25" s="1" t="s">
        <v>0</v>
      </c>
      <c r="E25" s="1" t="s">
        <v>1</v>
      </c>
      <c r="F25" s="7" t="s">
        <v>56</v>
      </c>
      <c r="G25" s="7" t="s">
        <v>57</v>
      </c>
      <c r="H25" s="7" t="s">
        <v>59</v>
      </c>
      <c r="I25" s="7" t="s">
        <v>58</v>
      </c>
      <c r="J25" s="8" t="s">
        <v>55</v>
      </c>
    </row>
    <row r="26" spans="1:10" s="2" customFormat="1" ht="25.5" customHeight="1">
      <c r="A26" s="4">
        <v>1</v>
      </c>
      <c r="B26" s="5" t="s">
        <v>41</v>
      </c>
      <c r="C26" s="6" t="s">
        <v>42</v>
      </c>
      <c r="D26" s="6" t="s">
        <v>18</v>
      </c>
      <c r="E26" s="9" t="s">
        <v>19</v>
      </c>
      <c r="F26" s="11">
        <v>129756.59</v>
      </c>
      <c r="G26" s="4"/>
      <c r="H26" s="68">
        <f>F26-G26</f>
        <v>129756.59</v>
      </c>
      <c r="I26" s="68">
        <f>H26+H27+H28</f>
        <v>243889.59999999998</v>
      </c>
      <c r="J26" s="72">
        <f>I26/1000</f>
        <v>243.88959999999997</v>
      </c>
    </row>
    <row r="27" spans="1:10" s="2" customFormat="1" ht="25.5" customHeight="1">
      <c r="A27" s="4">
        <v>2</v>
      </c>
      <c r="B27" s="5" t="s">
        <v>8</v>
      </c>
      <c r="C27" s="6" t="s">
        <v>9</v>
      </c>
      <c r="D27" s="6" t="s">
        <v>18</v>
      </c>
      <c r="E27" s="9" t="s">
        <v>19</v>
      </c>
      <c r="F27" s="11">
        <v>95439.51</v>
      </c>
      <c r="G27" s="4"/>
      <c r="H27" s="68">
        <f aca="true" t="shared" si="1" ref="H27:H32">F27-G27</f>
        <v>95439.51</v>
      </c>
      <c r="I27" s="4"/>
      <c r="J27" s="4"/>
    </row>
    <row r="28" spans="1:10" s="2" customFormat="1" ht="25.5" customHeight="1">
      <c r="A28" s="4">
        <v>3</v>
      </c>
      <c r="B28" s="5" t="s">
        <v>34</v>
      </c>
      <c r="C28" s="6" t="s">
        <v>35</v>
      </c>
      <c r="D28" s="6" t="s">
        <v>18</v>
      </c>
      <c r="E28" s="9" t="s">
        <v>19</v>
      </c>
      <c r="F28" s="11">
        <v>18693.5</v>
      </c>
      <c r="G28" s="4"/>
      <c r="H28" s="68">
        <f t="shared" si="1"/>
        <v>18693.5</v>
      </c>
      <c r="I28" s="4"/>
      <c r="J28" s="4"/>
    </row>
    <row r="29" spans="1:10" s="2" customFormat="1" ht="25.5" customHeight="1">
      <c r="A29" s="4">
        <v>4</v>
      </c>
      <c r="B29" s="5" t="s">
        <v>8</v>
      </c>
      <c r="C29" s="6" t="s">
        <v>9</v>
      </c>
      <c r="D29" s="6" t="s">
        <v>16</v>
      </c>
      <c r="E29" s="9" t="s">
        <v>17</v>
      </c>
      <c r="F29" s="11">
        <v>44995.39</v>
      </c>
      <c r="G29" s="4"/>
      <c r="H29" s="68">
        <f t="shared" si="1"/>
        <v>44995.39</v>
      </c>
      <c r="I29" s="68">
        <f>H29</f>
        <v>44995.39</v>
      </c>
      <c r="J29" s="72">
        <f>I29/1000</f>
        <v>44.99539</v>
      </c>
    </row>
    <row r="30" spans="1:10" s="2" customFormat="1" ht="25.5" customHeight="1">
      <c r="A30" s="4">
        <v>5</v>
      </c>
      <c r="B30" s="5" t="s">
        <v>26</v>
      </c>
      <c r="C30" s="6" t="s">
        <v>27</v>
      </c>
      <c r="D30" s="6" t="s">
        <v>20</v>
      </c>
      <c r="E30" s="9" t="s">
        <v>21</v>
      </c>
      <c r="F30" s="11">
        <v>259107.03</v>
      </c>
      <c r="G30" s="4"/>
      <c r="H30" s="68">
        <f t="shared" si="1"/>
        <v>259107.03</v>
      </c>
      <c r="I30" s="68">
        <f>H30+H31</f>
        <v>714014.17</v>
      </c>
      <c r="J30" s="72">
        <f>I30/1000</f>
        <v>714.01417</v>
      </c>
    </row>
    <row r="31" spans="1:10" s="2" customFormat="1" ht="25.5" customHeight="1">
      <c r="A31" s="4">
        <v>6</v>
      </c>
      <c r="B31" s="5" t="s">
        <v>8</v>
      </c>
      <c r="C31" s="6" t="s">
        <v>9</v>
      </c>
      <c r="D31" s="6" t="s">
        <v>20</v>
      </c>
      <c r="E31" s="9" t="s">
        <v>21</v>
      </c>
      <c r="F31" s="11">
        <v>454907.14</v>
      </c>
      <c r="G31" s="4"/>
      <c r="H31" s="68">
        <f t="shared" si="1"/>
        <v>454907.14</v>
      </c>
      <c r="I31" s="4"/>
      <c r="J31" s="4"/>
    </row>
    <row r="32" spans="1:10" s="2" customFormat="1" ht="25.5" customHeight="1">
      <c r="A32" s="4">
        <v>7</v>
      </c>
      <c r="B32" s="5" t="s">
        <v>34</v>
      </c>
      <c r="C32" s="6" t="s">
        <v>35</v>
      </c>
      <c r="D32" s="6" t="s">
        <v>37</v>
      </c>
      <c r="E32" s="10" t="s">
        <v>38</v>
      </c>
      <c r="F32" s="11">
        <v>345585.7</v>
      </c>
      <c r="G32" s="68">
        <v>22466.1</v>
      </c>
      <c r="H32" s="68">
        <f t="shared" si="1"/>
        <v>323119.60000000003</v>
      </c>
      <c r="I32" s="68">
        <f>H32</f>
        <v>323119.60000000003</v>
      </c>
      <c r="J32" s="72">
        <f>I32/1000</f>
        <v>323.11960000000005</v>
      </c>
    </row>
    <row r="33" spans="5:10" ht="24" customHeight="1">
      <c r="E33" s="69" t="s">
        <v>60</v>
      </c>
      <c r="F33" s="12">
        <f>SUM(F26:F32)</f>
        <v>1348484.86</v>
      </c>
      <c r="G33" s="12">
        <f>SUM(G26:G32)</f>
        <v>22466.1</v>
      </c>
      <c r="H33" s="12">
        <f>SUM(H26:H32)</f>
        <v>1326018.76</v>
      </c>
      <c r="I33" s="12">
        <f>SUM(I26:I32)</f>
        <v>1326018.76</v>
      </c>
      <c r="J33" s="12">
        <f>SUM(J26:J32)</f>
        <v>1326.01876</v>
      </c>
    </row>
  </sheetData>
  <sheetProtection/>
  <printOptions horizontalCentered="1"/>
  <pageMargins left="0.25" right="0.25" top="0.25" bottom="0.25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35" sqref="A35"/>
    </sheetView>
  </sheetViews>
  <sheetFormatPr defaultColWidth="8.8515625" defaultRowHeight="12.75" outlineLevelRow="1" outlineLevelCol="1"/>
  <cols>
    <col min="1" max="1" width="12.00390625" style="14" customWidth="1"/>
    <col min="2" max="2" width="9.00390625" style="14" customWidth="1"/>
    <col min="3" max="3" width="37.28125" style="14" customWidth="1"/>
    <col min="4" max="4" width="36.7109375" style="14" customWidth="1"/>
    <col min="5" max="6" width="8.8515625" style="14" customWidth="1"/>
    <col min="7" max="7" width="10.7109375" style="14" customWidth="1"/>
    <col min="8" max="9" width="13.7109375" style="14" hidden="1" customWidth="1" outlineLevel="1"/>
    <col min="10" max="10" width="13.7109375" style="14" customWidth="1" collapsed="1"/>
    <col min="11" max="11" width="11.57421875" style="16" customWidth="1"/>
    <col min="12" max="12" width="16.28125" style="17" customWidth="1"/>
    <col min="13" max="13" width="23.8515625" style="14" customWidth="1"/>
    <col min="14" max="16384" width="8.8515625" style="14" customWidth="1"/>
  </cols>
  <sheetData>
    <row r="1" ht="12">
      <c r="C1" s="15">
        <v>44927</v>
      </c>
    </row>
    <row r="3" ht="12">
      <c r="C3" s="16" t="s">
        <v>61</v>
      </c>
    </row>
    <row r="4" spans="1:12" s="24" customFormat="1" ht="36">
      <c r="A4" s="18" t="s">
        <v>62</v>
      </c>
      <c r="B4" s="18" t="s">
        <v>63</v>
      </c>
      <c r="C4" s="18" t="s">
        <v>64</v>
      </c>
      <c r="D4" s="18" t="s">
        <v>65</v>
      </c>
      <c r="E4" s="19" t="s">
        <v>4</v>
      </c>
      <c r="F4" s="18" t="s">
        <v>5</v>
      </c>
      <c r="G4" s="20" t="s">
        <v>66</v>
      </c>
      <c r="H4" s="20" t="s">
        <v>56</v>
      </c>
      <c r="I4" s="21" t="s">
        <v>101</v>
      </c>
      <c r="J4" s="21" t="s">
        <v>102</v>
      </c>
      <c r="K4" s="22" t="s">
        <v>67</v>
      </c>
      <c r="L4" s="23"/>
    </row>
    <row r="5" spans="1:12" s="24" customFormat="1" ht="36" hidden="1" outlineLevel="1">
      <c r="A5" s="25" t="s">
        <v>68</v>
      </c>
      <c r="B5" s="26" t="s">
        <v>8</v>
      </c>
      <c r="C5" s="26" t="s">
        <v>69</v>
      </c>
      <c r="D5" s="25" t="s">
        <v>70</v>
      </c>
      <c r="E5" s="27" t="s">
        <v>71</v>
      </c>
      <c r="F5" s="28" t="s">
        <v>72</v>
      </c>
      <c r="G5" s="29" t="s">
        <v>11</v>
      </c>
      <c r="H5" s="30">
        <v>0</v>
      </c>
      <c r="I5" s="31"/>
      <c r="J5" s="31"/>
      <c r="K5" s="32">
        <f>H5/1000</f>
        <v>0</v>
      </c>
      <c r="L5" s="23"/>
    </row>
    <row r="6" spans="1:13" s="24" customFormat="1" ht="36" collapsed="1">
      <c r="A6" s="33" t="s">
        <v>68</v>
      </c>
      <c r="B6" s="34" t="s">
        <v>47</v>
      </c>
      <c r="C6" s="34" t="s">
        <v>48</v>
      </c>
      <c r="D6" s="35" t="s">
        <v>70</v>
      </c>
      <c r="E6" s="27" t="s">
        <v>73</v>
      </c>
      <c r="F6" s="27" t="s">
        <v>72</v>
      </c>
      <c r="G6" s="34" t="s">
        <v>11</v>
      </c>
      <c r="H6" s="36">
        <v>1135180</v>
      </c>
      <c r="I6" s="36">
        <v>4480</v>
      </c>
      <c r="J6" s="36">
        <f>H6-I6</f>
        <v>1130700</v>
      </c>
      <c r="K6" s="37">
        <f>J6/1000</f>
        <v>1130.7</v>
      </c>
      <c r="L6" s="38"/>
      <c r="M6" s="39"/>
    </row>
    <row r="7" spans="1:12" s="24" customFormat="1" ht="36">
      <c r="A7" s="33" t="s">
        <v>68</v>
      </c>
      <c r="B7" s="34" t="s">
        <v>50</v>
      </c>
      <c r="C7" s="40" t="s">
        <v>51</v>
      </c>
      <c r="D7" s="25" t="s">
        <v>70</v>
      </c>
      <c r="E7" s="27">
        <v>3691</v>
      </c>
      <c r="F7" s="27">
        <v>2018</v>
      </c>
      <c r="G7" s="34" t="s">
        <v>11</v>
      </c>
      <c r="H7" s="41">
        <v>505600</v>
      </c>
      <c r="I7" s="41"/>
      <c r="J7" s="36">
        <f>H7-I7</f>
        <v>505600</v>
      </c>
      <c r="K7" s="37">
        <f>J7/1000</f>
        <v>505.6</v>
      </c>
      <c r="L7" s="23"/>
    </row>
    <row r="8" spans="2:12" s="16" customFormat="1" ht="21" customHeight="1">
      <c r="B8" s="42"/>
      <c r="C8" s="42"/>
      <c r="D8" s="43" t="s">
        <v>74</v>
      </c>
      <c r="E8" s="44"/>
      <c r="F8" s="44"/>
      <c r="G8" s="44"/>
      <c r="H8" s="45">
        <f>SUM(H5:H7)</f>
        <v>1640780</v>
      </c>
      <c r="I8" s="45">
        <f>SUM(I5:I7)</f>
        <v>4480</v>
      </c>
      <c r="J8" s="45">
        <f>SUM(J5:J7)</f>
        <v>1636300</v>
      </c>
      <c r="K8" s="45">
        <f>SUM(K5:K7)</f>
        <v>1636.3000000000002</v>
      </c>
      <c r="L8" s="46"/>
    </row>
    <row r="9" spans="4:10" ht="21" customHeight="1">
      <c r="D9" s="47"/>
      <c r="H9" s="48"/>
      <c r="I9" s="48"/>
      <c r="J9" s="48"/>
    </row>
    <row r="10" ht="21" customHeight="1">
      <c r="C10" s="16" t="s">
        <v>75</v>
      </c>
    </row>
    <row r="11" spans="1:12" s="24" customFormat="1" ht="50.25" customHeight="1">
      <c r="A11" s="19" t="s">
        <v>62</v>
      </c>
      <c r="B11" s="19" t="s">
        <v>63</v>
      </c>
      <c r="C11" s="19" t="s">
        <v>64</v>
      </c>
      <c r="D11" s="19" t="s">
        <v>65</v>
      </c>
      <c r="E11" s="19" t="s">
        <v>4</v>
      </c>
      <c r="F11" s="19" t="s">
        <v>5</v>
      </c>
      <c r="G11" s="19" t="s">
        <v>66</v>
      </c>
      <c r="H11" s="49" t="s">
        <v>56</v>
      </c>
      <c r="I11" s="50" t="s">
        <v>101</v>
      </c>
      <c r="J11" s="50" t="s">
        <v>102</v>
      </c>
      <c r="K11" s="51" t="s">
        <v>67</v>
      </c>
      <c r="L11" s="23"/>
    </row>
    <row r="12" spans="1:12" s="24" customFormat="1" ht="37.5" customHeight="1">
      <c r="A12" s="34" t="s">
        <v>76</v>
      </c>
      <c r="B12" s="34" t="s">
        <v>47</v>
      </c>
      <c r="C12" s="34" t="s">
        <v>48</v>
      </c>
      <c r="D12" s="34" t="s">
        <v>77</v>
      </c>
      <c r="E12" s="34" t="s">
        <v>49</v>
      </c>
      <c r="F12" s="34" t="s">
        <v>72</v>
      </c>
      <c r="G12" s="34" t="s">
        <v>11</v>
      </c>
      <c r="H12" s="41">
        <v>105061.5</v>
      </c>
      <c r="I12" s="41"/>
      <c r="J12" s="36">
        <f>H12-I12</f>
        <v>105061.5</v>
      </c>
      <c r="K12" s="37">
        <f>J12/1000</f>
        <v>105.0615</v>
      </c>
      <c r="L12" s="23"/>
    </row>
    <row r="13" spans="1:11" ht="24.75" customHeight="1">
      <c r="A13" s="52" t="s">
        <v>78</v>
      </c>
      <c r="B13" s="52" t="s">
        <v>34</v>
      </c>
      <c r="C13" s="52" t="s">
        <v>35</v>
      </c>
      <c r="D13" s="52" t="s">
        <v>79</v>
      </c>
      <c r="E13" s="52" t="s">
        <v>36</v>
      </c>
      <c r="F13" s="52" t="s">
        <v>10</v>
      </c>
      <c r="G13" s="34" t="s">
        <v>11</v>
      </c>
      <c r="H13" s="53">
        <v>240900</v>
      </c>
      <c r="I13" s="54"/>
      <c r="J13" s="36">
        <f>H13-I13</f>
        <v>240900</v>
      </c>
      <c r="K13" s="37">
        <f>J13/1000</f>
        <v>240.9</v>
      </c>
    </row>
    <row r="14" spans="2:11" ht="24.75" customHeight="1">
      <c r="B14" s="42"/>
      <c r="C14" s="42"/>
      <c r="D14" s="43" t="s">
        <v>74</v>
      </c>
      <c r="E14" s="44"/>
      <c r="F14" s="44"/>
      <c r="G14" s="44"/>
      <c r="H14" s="45">
        <f>H12+H13</f>
        <v>345961.5</v>
      </c>
      <c r="I14" s="45">
        <f>I12+I13</f>
        <v>0</v>
      </c>
      <c r="J14" s="45">
        <f>J12+J13</f>
        <v>345961.5</v>
      </c>
      <c r="K14" s="45">
        <f>K12+K13</f>
        <v>345.9615</v>
      </c>
    </row>
    <row r="15" spans="3:10" ht="24.75" customHeight="1">
      <c r="C15" s="16" t="s">
        <v>80</v>
      </c>
      <c r="H15" s="55"/>
      <c r="J15" s="55"/>
    </row>
    <row r="16" spans="1:12" s="24" customFormat="1" ht="44.25" customHeight="1">
      <c r="A16" s="18" t="s">
        <v>81</v>
      </c>
      <c r="B16" s="19" t="s">
        <v>2</v>
      </c>
      <c r="C16" s="19" t="s">
        <v>3</v>
      </c>
      <c r="D16" s="19" t="s">
        <v>82</v>
      </c>
      <c r="E16" s="19" t="s">
        <v>83</v>
      </c>
      <c r="F16" s="19" t="s">
        <v>84</v>
      </c>
      <c r="G16" s="19" t="s">
        <v>66</v>
      </c>
      <c r="H16" s="49" t="s">
        <v>56</v>
      </c>
      <c r="I16" s="50" t="s">
        <v>101</v>
      </c>
      <c r="J16" s="50" t="s">
        <v>102</v>
      </c>
      <c r="K16" s="22" t="s">
        <v>67</v>
      </c>
      <c r="L16" s="23"/>
    </row>
    <row r="17" spans="1:12" s="24" customFormat="1" ht="24">
      <c r="A17" s="33" t="s">
        <v>85</v>
      </c>
      <c r="B17" s="34" t="s">
        <v>47</v>
      </c>
      <c r="C17" s="34" t="s">
        <v>48</v>
      </c>
      <c r="D17" s="34" t="s">
        <v>86</v>
      </c>
      <c r="E17" s="34" t="s">
        <v>87</v>
      </c>
      <c r="F17" s="34" t="s">
        <v>72</v>
      </c>
      <c r="G17" s="34" t="s">
        <v>88</v>
      </c>
      <c r="H17" s="41">
        <v>268000</v>
      </c>
      <c r="I17" s="41"/>
      <c r="J17" s="36">
        <f>H17-I17</f>
        <v>268000</v>
      </c>
      <c r="K17" s="56">
        <f>J17/1000</f>
        <v>268</v>
      </c>
      <c r="L17" s="23"/>
    </row>
    <row r="18" spans="1:12" s="24" customFormat="1" ht="24">
      <c r="A18" s="33" t="s">
        <v>85</v>
      </c>
      <c r="B18" s="34" t="s">
        <v>89</v>
      </c>
      <c r="C18" s="34" t="s">
        <v>51</v>
      </c>
      <c r="D18" s="34" t="s">
        <v>86</v>
      </c>
      <c r="E18" s="34" t="s">
        <v>90</v>
      </c>
      <c r="F18" s="34" t="s">
        <v>72</v>
      </c>
      <c r="G18" s="34" t="s">
        <v>88</v>
      </c>
      <c r="H18" s="41">
        <v>216000</v>
      </c>
      <c r="I18" s="41"/>
      <c r="J18" s="36">
        <f>H18-I18</f>
        <v>216000</v>
      </c>
      <c r="K18" s="56">
        <f>J18/1000</f>
        <v>216</v>
      </c>
      <c r="L18" s="23"/>
    </row>
    <row r="19" spans="1:12" s="16" customFormat="1" ht="25.5" customHeight="1">
      <c r="A19" s="57"/>
      <c r="B19" s="42"/>
      <c r="C19" s="42"/>
      <c r="D19" s="43" t="s">
        <v>74</v>
      </c>
      <c r="E19" s="42"/>
      <c r="F19" s="42"/>
      <c r="G19" s="42"/>
      <c r="H19" s="58">
        <f>SUM(H17:H18)</f>
        <v>484000</v>
      </c>
      <c r="I19" s="58">
        <f>SUM(I17:I18)</f>
        <v>0</v>
      </c>
      <c r="J19" s="58">
        <f>SUM(J17:J18)</f>
        <v>484000</v>
      </c>
      <c r="K19" s="59">
        <f>SUM(K17:K18)</f>
        <v>484</v>
      </c>
      <c r="L19" s="60"/>
    </row>
    <row r="20" spans="1:11" ht="25.5" customHeight="1">
      <c r="A20" s="61"/>
      <c r="B20" s="61"/>
      <c r="C20" s="61"/>
      <c r="D20" s="61"/>
      <c r="E20" s="61"/>
      <c r="F20" s="61"/>
      <c r="G20" s="61"/>
      <c r="H20" s="62"/>
      <c r="I20" s="62"/>
      <c r="J20" s="62"/>
      <c r="K20" s="63"/>
    </row>
    <row r="21" spans="1:11" ht="25.5" customHeight="1">
      <c r="A21" s="64"/>
      <c r="B21" s="61"/>
      <c r="C21" s="65" t="s">
        <v>91</v>
      </c>
      <c r="D21" s="61"/>
      <c r="E21" s="61"/>
      <c r="F21" s="61"/>
      <c r="G21" s="61"/>
      <c r="H21" s="62"/>
      <c r="I21" s="62"/>
      <c r="J21" s="62"/>
      <c r="K21" s="63"/>
    </row>
    <row r="22" spans="1:12" s="24" customFormat="1" ht="36">
      <c r="A22" s="20" t="s">
        <v>81</v>
      </c>
      <c r="B22" s="21" t="s">
        <v>2</v>
      </c>
      <c r="C22" s="21" t="s">
        <v>3</v>
      </c>
      <c r="D22" s="21" t="s">
        <v>82</v>
      </c>
      <c r="E22" s="21" t="s">
        <v>83</v>
      </c>
      <c r="F22" s="21" t="s">
        <v>84</v>
      </c>
      <c r="G22" s="21" t="s">
        <v>66</v>
      </c>
      <c r="H22" s="21" t="s">
        <v>56</v>
      </c>
      <c r="I22" s="21" t="s">
        <v>101</v>
      </c>
      <c r="J22" s="21" t="s">
        <v>102</v>
      </c>
      <c r="K22" s="66" t="s">
        <v>67</v>
      </c>
      <c r="L22" s="23"/>
    </row>
    <row r="23" spans="1:12" s="24" customFormat="1" ht="24">
      <c r="A23" s="33" t="s">
        <v>85</v>
      </c>
      <c r="B23" s="34" t="s">
        <v>92</v>
      </c>
      <c r="C23" s="34" t="s">
        <v>93</v>
      </c>
      <c r="D23" s="34" t="s">
        <v>86</v>
      </c>
      <c r="E23" s="34" t="s">
        <v>94</v>
      </c>
      <c r="F23" s="34" t="s">
        <v>72</v>
      </c>
      <c r="G23" s="34" t="s">
        <v>88</v>
      </c>
      <c r="H23" s="41">
        <v>3306</v>
      </c>
      <c r="I23" s="41"/>
      <c r="J23" s="36">
        <f>H23-I23</f>
        <v>3306</v>
      </c>
      <c r="K23" s="56">
        <f>J23/1000</f>
        <v>3.306</v>
      </c>
      <c r="L23" s="23"/>
    </row>
    <row r="24" spans="1:12" s="24" customFormat="1" ht="26.25" customHeight="1">
      <c r="A24" s="33" t="s">
        <v>85</v>
      </c>
      <c r="B24" s="34">
        <v>27349291</v>
      </c>
      <c r="C24" s="34" t="s">
        <v>95</v>
      </c>
      <c r="D24" s="34" t="s">
        <v>86</v>
      </c>
      <c r="E24" s="67">
        <v>3759</v>
      </c>
      <c r="F24" s="67">
        <v>2019</v>
      </c>
      <c r="G24" s="34" t="s">
        <v>88</v>
      </c>
      <c r="H24" s="36">
        <v>1824</v>
      </c>
      <c r="I24" s="36"/>
      <c r="J24" s="36">
        <f>H24-I24</f>
        <v>1824</v>
      </c>
      <c r="K24" s="56">
        <f>J24/1000</f>
        <v>1.824</v>
      </c>
      <c r="L24" s="23"/>
    </row>
    <row r="25" spans="1:12" s="24" customFormat="1" ht="24">
      <c r="A25" s="33" t="s">
        <v>85</v>
      </c>
      <c r="B25" s="34" t="s">
        <v>96</v>
      </c>
      <c r="C25" s="34" t="s">
        <v>97</v>
      </c>
      <c r="D25" s="34" t="s">
        <v>86</v>
      </c>
      <c r="E25" s="34" t="s">
        <v>98</v>
      </c>
      <c r="F25" s="34" t="s">
        <v>72</v>
      </c>
      <c r="G25" s="34" t="s">
        <v>88</v>
      </c>
      <c r="H25" s="36">
        <v>912</v>
      </c>
      <c r="I25" s="36"/>
      <c r="J25" s="36">
        <f>H25-I25</f>
        <v>912</v>
      </c>
      <c r="K25" s="56">
        <f>J25/1000</f>
        <v>0.912</v>
      </c>
      <c r="L25" s="23"/>
    </row>
    <row r="26" spans="1:12" s="24" customFormat="1" ht="24">
      <c r="A26" s="33" t="s">
        <v>85</v>
      </c>
      <c r="B26" s="34" t="s">
        <v>99</v>
      </c>
      <c r="C26" s="34" t="s">
        <v>100</v>
      </c>
      <c r="D26" s="34" t="s">
        <v>86</v>
      </c>
      <c r="E26" s="34" t="s">
        <v>98</v>
      </c>
      <c r="F26" s="34" t="s">
        <v>72</v>
      </c>
      <c r="G26" s="34" t="s">
        <v>88</v>
      </c>
      <c r="H26" s="36">
        <v>5776</v>
      </c>
      <c r="I26" s="36"/>
      <c r="J26" s="36">
        <f>H26-I26</f>
        <v>5776</v>
      </c>
      <c r="K26" s="56">
        <f>J26/1000</f>
        <v>5.776</v>
      </c>
      <c r="L26" s="23"/>
    </row>
    <row r="27" spans="2:12" s="16" customFormat="1" ht="25.5" customHeight="1">
      <c r="B27" s="42"/>
      <c r="C27" s="42"/>
      <c r="D27" s="43" t="s">
        <v>74</v>
      </c>
      <c r="E27" s="42"/>
      <c r="F27" s="42"/>
      <c r="G27" s="42"/>
      <c r="H27" s="44">
        <f>SUM(H23:H26)</f>
        <v>11818</v>
      </c>
      <c r="I27" s="44">
        <f>SUM(I23:I26)</f>
        <v>0</v>
      </c>
      <c r="J27" s="44">
        <f>SUM(J23:J26)</f>
        <v>11818</v>
      </c>
      <c r="K27" s="44">
        <f>SUM(K23:K26)</f>
        <v>11.818</v>
      </c>
      <c r="L27" s="60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2023-02-17T11:32:43Z</cp:lastPrinted>
  <dcterms:created xsi:type="dcterms:W3CDTF">2023-02-17T07:15:19Z</dcterms:created>
  <dcterms:modified xsi:type="dcterms:W3CDTF">2023-07-04T10:48:49Z</dcterms:modified>
  <cp:category/>
  <cp:version/>
  <cp:contentType/>
  <cp:contentStatus/>
</cp:coreProperties>
</file>